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ZuhIvJHNmBxtkIymzTDOlOuZNIOaBQ430+/MXaQKAwlQ84ltH9rkwA5gA+em41OkUovBUbrlpSSObE6GZzhFQ==" workbookSaltValue="IIYUs7eBMntqmd6Vbt+WT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<sst xmlns="http://schemas.openxmlformats.org/spreadsheetml/2006/main" xmlns:r="http://schemas.openxmlformats.org/officeDocument/2006/relationships" count="114" uniqueCount="114">
  <si>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</si>
  <si>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</si>
  <si>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</si>
  <si>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</si>
  <si>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</si>
  <si>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</si>
  <si>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</si>
  <si>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</si>
  <si>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</si>
  <si>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</si>
  <si>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</si>
  <si>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</si>
  <si>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</si>
  <si>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</si>
  <si>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</si>
  <si>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</si>
  <si>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</si>
  <si>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</si>
  <si>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</si>
  <si>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</si>
  <si>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</si>
  <si>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</si>
  <si>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</si>
  <si>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</si>
  <si>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</si>
  <si>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</si>
  <si>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</si>
  <si>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</si>
  <si>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</si>
  <si>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</si>
  <si>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</si>
  <si>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</si>
  <si>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</si>
  <si>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</si>
  <si>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</si>
  <si>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</si>
  <si>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</si>
  <si>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</si>
  <si>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</si>
  <si>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</si>
  <si>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</si>
  <si>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</si>
  <si>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</si>
  <si>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</si>
  <si>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</si>
  <si>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</si>
  <si>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</si>
  <si>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</si>
  <si>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</si>
  <si>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</si>
  <si>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</si>
  <si>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</si>
  <si>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</si>
  <si>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</si>
  <si>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</si>
  <si>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</si>
  <si>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</si>
  <si>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</si>
  <si>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</si>
  <si>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</si>
  <si>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</si>
  <si>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</si>
  <si>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</si>
  <si>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</si>
  <si>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</si>
  <si>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</si>
  <si>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</si>
  <si>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</si>
  <si>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</si>
  <si>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</si>
  <si>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</si>
  <si>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</si>
  <si>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</si>
  <si>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</si>
  <si>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</si>
  <si>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</si>
  <si>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</si>
  <si>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</si>
  <si>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</si>
  <si>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</si>
  <si>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</si>
  <si>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</si>
  <si>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</si>
  <si>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</si>
  <si>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</si>
  <si>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</si>
  <si>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</si>
  <si>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</si>
  <si>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</si>
  <si>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</si>
  <si>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</si>
  <si>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</si>
  <si>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</si>
  <si>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</si>
  <si>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</si>
  <si>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</si>
  <si>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高野町</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</si>
  <si>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</si>
  <si>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</si>
  <si>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</si>
  <si>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</si>
  <si>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</si>
  <si>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</si>
  <si>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</si>
  <si>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</si>
  <si>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</si>
  <si>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</si>
  <si>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</si>
  <si>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</si>
  <si>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</si>
  <si>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</si>
  <si>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令和5年4月に法適用を行い会計方式が変わったため、令和4年度以前の指標は表示されていない。
 ①経常収支比率は100％を超えているが、収入の大半は一般会計からの繰入金である。
 ⑥汚水処理原価は類似団体平均を大きく上回り、⑤経費回収率は4割程度となっている。処理区域内人口が46人と少なく、⑧水洗化率も9割程度にとどまることから、汚水処理費を賄うほどの使用料を確保するのは困難な状況となっている。
 ④企業債残高対事業規模比率は類似団体平均を大きく上回る水準となっている。事業規模に対して使用料収入が少ないため、償還は一般会計からの繰入金に頼らざるを得ない状況である。現在は供用開始時に借入れた企業債の償還期間の終盤にあるため、この先、企業債残高は減少していくが、ストックマネジメント計画に基づく更新事業の実施によって再び企業債償還金の負担が大きくなるものと予想される。
 ⑦施設利用率は50％を下回っており、現状の施設・設備は処理量に対して過大であると考えられる。施設の更新時においては人口動向を踏まえた最適な施設規模やスペック、処理方法についても検討する必要がある。
</t>
    <rPh sb="49" eb="51">
      <t>ケイジョウ</t>
    </rPh>
    <rPh sb="61" eb="62">
      <t>コ</t>
    </rPh>
    <rPh sb="95" eb="97">
      <t>ゲンカ</t>
    </rPh>
    <rPh sb="98" eb="102">
      <t>ルイジダンタイ</t>
    </rPh>
    <rPh sb="102" eb="104">
      <t>ヘイキン</t>
    </rPh>
    <rPh sb="105" eb="106">
      <t>オオ</t>
    </rPh>
    <rPh sb="108" eb="110">
      <t>ウワマワ</t>
    </rPh>
    <rPh sb="120" eb="121">
      <t>ワリ</t>
    </rPh>
    <rPh sb="121" eb="123">
      <t>テイド</t>
    </rPh>
    <rPh sb="130" eb="135">
      <t>ショリクイキナイ</t>
    </rPh>
    <rPh sb="135" eb="137">
      <t>ジンコウ</t>
    </rPh>
    <rPh sb="140" eb="141">
      <t>ニン</t>
    </rPh>
    <rPh sb="142" eb="143">
      <t>スク</t>
    </rPh>
    <rPh sb="147" eb="151">
      <t>スイセン</t>
    </rPh>
    <rPh sb="153" eb="154">
      <t>ワリ</t>
    </rPh>
    <rPh sb="154" eb="156">
      <t>テイド</t>
    </rPh>
    <rPh sb="166" eb="170">
      <t>オスイショリ</t>
    </rPh>
    <rPh sb="170" eb="171">
      <t>ヒ</t>
    </rPh>
    <rPh sb="172" eb="173">
      <t>マカナ</t>
    </rPh>
    <rPh sb="177" eb="180">
      <t>シヨウリョウ</t>
    </rPh>
    <rPh sb="181" eb="183">
      <t>カクホ</t>
    </rPh>
    <rPh sb="187" eb="189">
      <t>コンナン</t>
    </rPh>
    <rPh sb="190" eb="192">
      <t>ジョウキョウ</t>
    </rPh>
    <rPh sb="215" eb="221">
      <t>ルイジダンタイヘイキン</t>
    </rPh>
    <rPh sb="222" eb="223">
      <t>オオ</t>
    </rPh>
    <rPh sb="225" eb="227">
      <t>ウワマワ</t>
    </rPh>
    <rPh sb="228" eb="230">
      <t>スイジュン</t>
    </rPh>
    <rPh sb="237" eb="241">
      <t>ジギョウキボ</t>
    </rPh>
    <rPh sb="242" eb="243">
      <t>タイ</t>
    </rPh>
    <rPh sb="245" eb="250">
      <t>シヨウリョウシュウニュウ</t>
    </rPh>
    <rPh sb="251" eb="252">
      <t>スク</t>
    </rPh>
    <rPh sb="257" eb="259">
      <t>ショウカン</t>
    </rPh>
    <rPh sb="260" eb="264">
      <t>イッパンカイケイ</t>
    </rPh>
    <rPh sb="267" eb="269">
      <t>クリイレ</t>
    </rPh>
    <rPh sb="269" eb="270">
      <t>キン</t>
    </rPh>
    <rPh sb="271" eb="272">
      <t>タヨ</t>
    </rPh>
    <rPh sb="276" eb="277">
      <t>エ</t>
    </rPh>
    <rPh sb="279" eb="281">
      <t>ジョウキョウ</t>
    </rPh>
    <rPh sb="285" eb="287">
      <t>ゲンザイ</t>
    </rPh>
    <rPh sb="288" eb="293">
      <t>キョウヨウカイシジ</t>
    </rPh>
    <rPh sb="294" eb="295">
      <t>カ</t>
    </rPh>
    <rPh sb="295" eb="296">
      <t>イ</t>
    </rPh>
    <rPh sb="298" eb="301">
      <t>キギョウサイ</t>
    </rPh>
    <rPh sb="302" eb="306">
      <t>ショウカンキカン</t>
    </rPh>
    <rPh sb="307" eb="309">
      <t>シュウバン</t>
    </rPh>
    <rPh sb="322" eb="324">
      <t>ザンダカ</t>
    </rPh>
    <rPh sb="360" eb="361">
      <t>フタタ</t>
    </rPh>
    <rPh sb="380" eb="382">
      <t>ヨソウ</t>
    </rPh>
    <rPh sb="399" eb="401">
      <t>シタマワ</t>
    </rPh>
    <rPh sb="415" eb="418">
      <t>ショリリョウ</t>
    </rPh>
    <rPh sb="419" eb="420">
      <t>タイ</t>
    </rPh>
    <rPh sb="467" eb="471">
      <t>ショリホウホウ</t>
    </rPh>
    <rPh sb="480" eb="482">
      <t>ヒツヨウ</t>
    </rPh>
    <phoneticPr fontId="1"/>
  </si>
  <si>
    <t xml:space="preserve"> ①有形固定資産減価償却費率は、類似団体平均を下回って低い水準であるが、法適用時にはそれまでの減価償却累計額を控除した金額を帳簿原価としたため、この指標は老朽化の実態を適切に表していないことに留意する必要がある。令和5～6年度でストックマネジメント計画を策定し、令和7年度以降はこの計画に基づく更新等を行っていく予定である。
 管渠については、平成9年の供用開始から27年が経過したところであり、②管渠老朽化率（法定耐用年数50年を超えた管渠）および③管渠改善率は0％である。</t>
  </si>
  <si>
    <t xml:space="preserve"> 高野町では公共下水道・特定環境保全公共下水道・農業集落排水・個別排水処理・生活排水処理と下水道事業を展開しており、特定環境保全公共下水道は西細川処理区の汚水処理を担っている。
特定環境保全公共下水道事業は、処理区域内人口が少なく汚水処理原価が高いため、使用料で汚水処理費を賄うことは困難である。
 経営は一般会計からの繰入に頼っている状態であるため、経費の削減に鋭意、継続的に取り組んできたところであるが、それも限界に達している。中長期的には、使用料単価の見直しや汚水処理方法の最適化にまで踏み込んだ検討が必要である。</t>
    <rPh sb="89" eb="95">
      <t>トクテイカンキョウホゼン</t>
    </rPh>
    <rPh sb="95" eb="102">
      <t>コウキョウゲスイドウジギョウ</t>
    </rPh>
    <rPh sb="104" eb="109">
      <t>ショリクイキナイ</t>
    </rPh>
    <rPh sb="109" eb="111">
      <t>ジンコウ</t>
    </rPh>
    <rPh sb="112" eb="113">
      <t>スク</t>
    </rPh>
    <rPh sb="122" eb="123">
      <t>タカ</t>
    </rPh>
    <rPh sb="127" eb="130">
      <t>シヨウリョウ</t>
    </rPh>
    <rPh sb="216" eb="220">
      <t>チュウチョウキテキ</t>
    </rPh>
    <rPh sb="237" eb="239">
      <t>ホウホウ</t>
    </rPh>
    <rPh sb="240" eb="243">
      <t>サイテキカ</t>
    </rPh>
    <rPh sb="246" eb="247">
      <t>フ</t>
    </rPh>
    <rPh sb="248" eb="249">
      <t>コ</t>
    </rPh>
    <rPh sb="251" eb="253">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</si>
</sst>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42.09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89.13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84.73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153.53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26.77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7.0000000000000007e-002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69.540000000000006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53.33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50.63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1794.32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1168.69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38.979999999999997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70.709999999999994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648.78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233.15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4046;&#26367;&#12360;_&#32076;&#21942;&#27604;&#36611;&#20998;&#26512;&#34920;&#65288;&#21508;&#22243;&#20307;&#20998;&#65289;\&#24046;&#26367;&#12360;_&#32076;&#21942;&#27604;&#36611;&#20998;&#26512;&#34920;&#65288;&#21508;&#22243;&#20307;&#20998;&#65289;\13_&#39640;&#37326;&#30010;\%2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高野町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7</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2676</v>
      </c>
      <c r="AM8" s="21"/>
      <c r="AN8" s="21"/>
      <c r="AO8" s="21"/>
      <c r="AP8" s="21"/>
      <c r="AQ8" s="21"/>
      <c r="AR8" s="21"/>
      <c r="AS8" s="21"/>
      <c r="AT8" s="7">
        <f>データ!T6</f>
        <v>137.03</v>
      </c>
      <c r="AU8" s="7"/>
      <c r="AV8" s="7"/>
      <c r="AW8" s="7"/>
      <c r="AX8" s="7"/>
      <c r="AY8" s="7"/>
      <c r="AZ8" s="7"/>
      <c r="BA8" s="7"/>
      <c r="BB8" s="7">
        <f>データ!U6</f>
        <v>19.53</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87.6</v>
      </c>
      <c r="J10" s="7"/>
      <c r="K10" s="7"/>
      <c r="L10" s="7"/>
      <c r="M10" s="7"/>
      <c r="N10" s="7"/>
      <c r="O10" s="7"/>
      <c r="P10" s="7">
        <f>データ!P6</f>
        <v>1.74</v>
      </c>
      <c r="Q10" s="7"/>
      <c r="R10" s="7"/>
      <c r="S10" s="7"/>
      <c r="T10" s="7"/>
      <c r="U10" s="7"/>
      <c r="V10" s="7"/>
      <c r="W10" s="7">
        <f>データ!Q6</f>
        <v>45.71</v>
      </c>
      <c r="X10" s="7"/>
      <c r="Y10" s="7"/>
      <c r="Z10" s="7"/>
      <c r="AA10" s="7"/>
      <c r="AB10" s="7"/>
      <c r="AC10" s="7"/>
      <c r="AD10" s="21">
        <f>データ!R6</f>
        <v>3400</v>
      </c>
      <c r="AE10" s="21"/>
      <c r="AF10" s="21"/>
      <c r="AG10" s="21"/>
      <c r="AH10" s="21"/>
      <c r="AI10" s="21"/>
      <c r="AJ10" s="21"/>
      <c r="AK10" s="2"/>
      <c r="AL10" s="21">
        <f>データ!V6</f>
        <v>46</v>
      </c>
      <c r="AM10" s="21"/>
      <c r="AN10" s="21"/>
      <c r="AO10" s="21"/>
      <c r="AP10" s="21"/>
      <c r="AQ10" s="21"/>
      <c r="AR10" s="21"/>
      <c r="AS10" s="21"/>
      <c r="AT10" s="7">
        <f>データ!W6</f>
        <v>8.e-002</v>
      </c>
      <c r="AU10" s="7"/>
      <c r="AV10" s="7"/>
      <c r="AW10" s="7"/>
      <c r="AX10" s="7"/>
      <c r="AY10" s="7"/>
      <c r="AZ10" s="7"/>
      <c r="BA10" s="7"/>
      <c r="BB10" s="7">
        <f>データ!X6</f>
        <v>575</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34</v>
      </c>
      <c r="N84" s="12" t="s">
        <v>51</v>
      </c>
      <c r="O84" s="12" t="s">
        <v>53</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e0NMLNpx8PbTVwupzlMF4JKe3QL9HIuC+aF9b/I+/EVMkB+FKkj10Lt/AyX4ww9aepwNY1Uo2w7G9d+a575P5Q==" saltValue="Rbf1fw85gSqzSmcr33GAi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57</v>
      </c>
      <c r="D3" s="58" t="s">
        <v>58</v>
      </c>
      <c r="E3" s="58" t="s">
        <v>6</v>
      </c>
      <c r="F3" s="58" t="s">
        <v>8</v>
      </c>
      <c r="G3" s="58" t="s">
        <v>26</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29</v>
      </c>
      <c r="AV4" s="76"/>
      <c r="AW4" s="76"/>
      <c r="AX4" s="76"/>
      <c r="AY4" s="76"/>
      <c r="AZ4" s="76"/>
      <c r="BA4" s="76"/>
      <c r="BB4" s="76"/>
      <c r="BC4" s="76"/>
      <c r="BD4" s="76"/>
      <c r="BE4" s="76"/>
      <c r="BF4" s="76" t="s">
        <v>61</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56</v>
      </c>
      <c r="I5" s="66" t="s">
        <v>70</v>
      </c>
      <c r="J5" s="66" t="s">
        <v>71</v>
      </c>
      <c r="K5" s="66" t="s">
        <v>72</v>
      </c>
      <c r="L5" s="66" t="s">
        <v>73</v>
      </c>
      <c r="M5" s="66" t="s">
        <v>7</v>
      </c>
      <c r="N5" s="66" t="s">
        <v>74</v>
      </c>
      <c r="O5" s="66" t="s">
        <v>75</v>
      </c>
      <c r="P5" s="66" t="s">
        <v>76</v>
      </c>
      <c r="Q5" s="66" t="s">
        <v>77</v>
      </c>
      <c r="R5" s="66" t="s">
        <v>78</v>
      </c>
      <c r="S5" s="66" t="s">
        <v>79</v>
      </c>
      <c r="T5" s="66" t="s">
        <v>80</v>
      </c>
      <c r="U5" s="66" t="s">
        <v>63</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43</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303445</v>
      </c>
      <c r="D6" s="61">
        <f t="shared" si="1"/>
        <v>46</v>
      </c>
      <c r="E6" s="61">
        <f t="shared" si="1"/>
        <v>17</v>
      </c>
      <c r="F6" s="61">
        <f t="shared" si="1"/>
        <v>4</v>
      </c>
      <c r="G6" s="61">
        <f t="shared" si="1"/>
        <v>0</v>
      </c>
      <c r="H6" s="61" t="str">
        <f t="shared" si="1"/>
        <v>和歌山県　高野町</v>
      </c>
      <c r="I6" s="61" t="str">
        <f t="shared" si="1"/>
        <v>法適用</v>
      </c>
      <c r="J6" s="61" t="str">
        <f t="shared" si="1"/>
        <v>下水道事業</v>
      </c>
      <c r="K6" s="61" t="str">
        <f t="shared" si="1"/>
        <v>特定環境保全公共下水道</v>
      </c>
      <c r="L6" s="61" t="str">
        <f t="shared" si="1"/>
        <v>D2</v>
      </c>
      <c r="M6" s="61" t="str">
        <f t="shared" si="1"/>
        <v>非設置</v>
      </c>
      <c r="N6" s="69" t="str">
        <f t="shared" si="1"/>
        <v>-</v>
      </c>
      <c r="O6" s="69">
        <f t="shared" si="1"/>
        <v>87.6</v>
      </c>
      <c r="P6" s="69">
        <f t="shared" si="1"/>
        <v>1.74</v>
      </c>
      <c r="Q6" s="69">
        <f t="shared" si="1"/>
        <v>45.71</v>
      </c>
      <c r="R6" s="69">
        <f t="shared" si="1"/>
        <v>3400</v>
      </c>
      <c r="S6" s="69">
        <f t="shared" si="1"/>
        <v>2676</v>
      </c>
      <c r="T6" s="69">
        <f t="shared" si="1"/>
        <v>137.03</v>
      </c>
      <c r="U6" s="69">
        <f t="shared" si="1"/>
        <v>19.53</v>
      </c>
      <c r="V6" s="69">
        <f t="shared" si="1"/>
        <v>46</v>
      </c>
      <c r="W6" s="69">
        <f t="shared" si="1"/>
        <v>8.e-002</v>
      </c>
      <c r="X6" s="69">
        <f t="shared" si="1"/>
        <v>575</v>
      </c>
      <c r="Y6" s="77" t="str">
        <f t="shared" ref="Y6:AH6" si="2">IF(Y7="",NA(),Y7)</f>
        <v>-</v>
      </c>
      <c r="Z6" s="77" t="str">
        <f t="shared" si="2"/>
        <v>-</v>
      </c>
      <c r="AA6" s="77" t="str">
        <f t="shared" si="2"/>
        <v>-</v>
      </c>
      <c r="AB6" s="77" t="str">
        <f t="shared" si="2"/>
        <v>-</v>
      </c>
      <c r="AC6" s="77">
        <f t="shared" si="2"/>
        <v>153.53</v>
      </c>
      <c r="AD6" s="77" t="str">
        <f t="shared" si="2"/>
        <v>-</v>
      </c>
      <c r="AE6" s="77" t="str">
        <f t="shared" si="2"/>
        <v>-</v>
      </c>
      <c r="AF6" s="77" t="str">
        <f t="shared" si="2"/>
        <v>-</v>
      </c>
      <c r="AG6" s="77" t="str">
        <f t="shared" si="2"/>
        <v>-</v>
      </c>
      <c r="AH6" s="77">
        <f t="shared" si="2"/>
        <v>107.11</v>
      </c>
      <c r="AI6" s="69" t="str">
        <f>IF(AI7="","",IF(AI7="-","【-】","【"&amp;SUBSTITUTE(TEXT(AI7,"#,##0.00"),"-","△")&amp;"】"))</f>
        <v>【105.09】</v>
      </c>
      <c r="AJ6" s="77" t="str">
        <f t="shared" ref="AJ6:AS6" si="3">IF(AJ7="",NA(),AJ7)</f>
        <v>-</v>
      </c>
      <c r="AK6" s="77" t="str">
        <f t="shared" si="3"/>
        <v>-</v>
      </c>
      <c r="AL6" s="77" t="str">
        <f t="shared" si="3"/>
        <v>-</v>
      </c>
      <c r="AM6" s="77" t="str">
        <f t="shared" si="3"/>
        <v>-</v>
      </c>
      <c r="AN6" s="69">
        <f t="shared" si="3"/>
        <v>0</v>
      </c>
      <c r="AO6" s="77" t="str">
        <f t="shared" si="3"/>
        <v>-</v>
      </c>
      <c r="AP6" s="77" t="str">
        <f t="shared" si="3"/>
        <v>-</v>
      </c>
      <c r="AQ6" s="77" t="str">
        <f t="shared" si="3"/>
        <v>-</v>
      </c>
      <c r="AR6" s="77" t="str">
        <f t="shared" si="3"/>
        <v>-</v>
      </c>
      <c r="AS6" s="77">
        <f t="shared" si="3"/>
        <v>69.540000000000006</v>
      </c>
      <c r="AT6" s="69" t="str">
        <f>IF(AT7="","",IF(AT7="-","【-】","【"&amp;SUBSTITUTE(TEXT(AT7,"#,##0.00"),"-","△")&amp;"】"))</f>
        <v>【65.73】</v>
      </c>
      <c r="AU6" s="77" t="str">
        <f t="shared" ref="AU6:BD6" si="4">IF(AU7="",NA(),AU7)</f>
        <v>-</v>
      </c>
      <c r="AV6" s="77" t="str">
        <f t="shared" si="4"/>
        <v>-</v>
      </c>
      <c r="AW6" s="77" t="str">
        <f t="shared" si="4"/>
        <v>-</v>
      </c>
      <c r="AX6" s="77" t="str">
        <f t="shared" si="4"/>
        <v>-</v>
      </c>
      <c r="AY6" s="77">
        <f t="shared" si="4"/>
        <v>53.33</v>
      </c>
      <c r="AZ6" s="77" t="str">
        <f t="shared" si="4"/>
        <v>-</v>
      </c>
      <c r="BA6" s="77" t="str">
        <f t="shared" si="4"/>
        <v>-</v>
      </c>
      <c r="BB6" s="77" t="str">
        <f t="shared" si="4"/>
        <v>-</v>
      </c>
      <c r="BC6" s="77" t="str">
        <f t="shared" si="4"/>
        <v>-</v>
      </c>
      <c r="BD6" s="77">
        <f t="shared" si="4"/>
        <v>50.63</v>
      </c>
      <c r="BE6" s="69" t="str">
        <f>IF(BE7="","",IF(BE7="-","【-】","【"&amp;SUBSTITUTE(TEXT(BE7,"#,##0.00"),"-","△")&amp;"】"))</f>
        <v>【48.91】</v>
      </c>
      <c r="BF6" s="77" t="str">
        <f t="shared" ref="BF6:BO6" si="5">IF(BF7="",NA(),BF7)</f>
        <v>-</v>
      </c>
      <c r="BG6" s="77" t="str">
        <f t="shared" si="5"/>
        <v>-</v>
      </c>
      <c r="BH6" s="77" t="str">
        <f t="shared" si="5"/>
        <v>-</v>
      </c>
      <c r="BI6" s="77" t="str">
        <f t="shared" si="5"/>
        <v>-</v>
      </c>
      <c r="BJ6" s="77">
        <f t="shared" si="5"/>
        <v>1794.32</v>
      </c>
      <c r="BK6" s="77" t="str">
        <f t="shared" si="5"/>
        <v>-</v>
      </c>
      <c r="BL6" s="77" t="str">
        <f t="shared" si="5"/>
        <v>-</v>
      </c>
      <c r="BM6" s="77" t="str">
        <f t="shared" si="5"/>
        <v>-</v>
      </c>
      <c r="BN6" s="77" t="str">
        <f t="shared" si="5"/>
        <v>-</v>
      </c>
      <c r="BO6" s="77">
        <f t="shared" si="5"/>
        <v>1168.69</v>
      </c>
      <c r="BP6" s="69" t="str">
        <f>IF(BP7="","",IF(BP7="-","【-】","【"&amp;SUBSTITUTE(TEXT(BP7,"#,##0.00"),"-","△")&amp;"】"))</f>
        <v>【1,156.82】</v>
      </c>
      <c r="BQ6" s="77" t="str">
        <f t="shared" ref="BQ6:BZ6" si="6">IF(BQ7="",NA(),BQ7)</f>
        <v>-</v>
      </c>
      <c r="BR6" s="77" t="str">
        <f t="shared" si="6"/>
        <v>-</v>
      </c>
      <c r="BS6" s="77" t="str">
        <f t="shared" si="6"/>
        <v>-</v>
      </c>
      <c r="BT6" s="77" t="str">
        <f t="shared" si="6"/>
        <v>-</v>
      </c>
      <c r="BU6" s="77">
        <f t="shared" si="6"/>
        <v>38.979999999999997</v>
      </c>
      <c r="BV6" s="77" t="str">
        <f t="shared" si="6"/>
        <v>-</v>
      </c>
      <c r="BW6" s="77" t="str">
        <f t="shared" si="6"/>
        <v>-</v>
      </c>
      <c r="BX6" s="77" t="str">
        <f t="shared" si="6"/>
        <v>-</v>
      </c>
      <c r="BY6" s="77" t="str">
        <f t="shared" si="6"/>
        <v>-</v>
      </c>
      <c r="BZ6" s="77">
        <f t="shared" si="6"/>
        <v>70.709999999999994</v>
      </c>
      <c r="CA6" s="69" t="str">
        <f>IF(CA7="","",IF(CA7="-","【-】","【"&amp;SUBSTITUTE(TEXT(CA7,"#,##0.00"),"-","△")&amp;"】"))</f>
        <v>【75.33】</v>
      </c>
      <c r="CB6" s="77" t="str">
        <f t="shared" ref="CB6:CK6" si="7">IF(CB7="",NA(),CB7)</f>
        <v>-</v>
      </c>
      <c r="CC6" s="77" t="str">
        <f t="shared" si="7"/>
        <v>-</v>
      </c>
      <c r="CD6" s="77" t="str">
        <f t="shared" si="7"/>
        <v>-</v>
      </c>
      <c r="CE6" s="77" t="str">
        <f t="shared" si="7"/>
        <v>-</v>
      </c>
      <c r="CF6" s="77">
        <f t="shared" si="7"/>
        <v>648.78</v>
      </c>
      <c r="CG6" s="77" t="str">
        <f t="shared" si="7"/>
        <v>-</v>
      </c>
      <c r="CH6" s="77" t="str">
        <f t="shared" si="7"/>
        <v>-</v>
      </c>
      <c r="CI6" s="77" t="str">
        <f t="shared" si="7"/>
        <v>-</v>
      </c>
      <c r="CJ6" s="77" t="str">
        <f t="shared" si="7"/>
        <v>-</v>
      </c>
      <c r="CK6" s="77">
        <f t="shared" si="7"/>
        <v>233.15</v>
      </c>
      <c r="CL6" s="69" t="str">
        <f>IF(CL7="","",IF(CL7="-","【-】","【"&amp;SUBSTITUTE(TEXT(CL7,"#,##0.00"),"-","△")&amp;"】"))</f>
        <v>【215.73】</v>
      </c>
      <c r="CM6" s="77" t="str">
        <f t="shared" ref="CM6:CV6" si="8">IF(CM7="",NA(),CM7)</f>
        <v>-</v>
      </c>
      <c r="CN6" s="77" t="str">
        <f t="shared" si="8"/>
        <v>-</v>
      </c>
      <c r="CO6" s="77" t="str">
        <f t="shared" si="8"/>
        <v>-</v>
      </c>
      <c r="CP6" s="77" t="str">
        <f t="shared" si="8"/>
        <v>-</v>
      </c>
      <c r="CQ6" s="77">
        <f t="shared" si="8"/>
        <v>46</v>
      </c>
      <c r="CR6" s="77" t="str">
        <f t="shared" si="8"/>
        <v>-</v>
      </c>
      <c r="CS6" s="77" t="str">
        <f t="shared" si="8"/>
        <v>-</v>
      </c>
      <c r="CT6" s="77" t="str">
        <f t="shared" si="8"/>
        <v>-</v>
      </c>
      <c r="CU6" s="77" t="str">
        <f t="shared" si="8"/>
        <v>-</v>
      </c>
      <c r="CV6" s="77">
        <f t="shared" si="8"/>
        <v>42.09</v>
      </c>
      <c r="CW6" s="69" t="str">
        <f>IF(CW7="","",IF(CW7="-","【-】","【"&amp;SUBSTITUTE(TEXT(CW7,"#,##0.00"),"-","△")&amp;"】"))</f>
        <v>【43.28】</v>
      </c>
      <c r="CX6" s="77" t="str">
        <f t="shared" ref="CX6:DG6" si="9">IF(CX7="",NA(),CX7)</f>
        <v>-</v>
      </c>
      <c r="CY6" s="77" t="str">
        <f t="shared" si="9"/>
        <v>-</v>
      </c>
      <c r="CZ6" s="77" t="str">
        <f t="shared" si="9"/>
        <v>-</v>
      </c>
      <c r="DA6" s="77" t="str">
        <f t="shared" si="9"/>
        <v>-</v>
      </c>
      <c r="DB6" s="77">
        <f t="shared" si="9"/>
        <v>89.13</v>
      </c>
      <c r="DC6" s="77" t="str">
        <f t="shared" si="9"/>
        <v>-</v>
      </c>
      <c r="DD6" s="77" t="str">
        <f t="shared" si="9"/>
        <v>-</v>
      </c>
      <c r="DE6" s="77" t="str">
        <f t="shared" si="9"/>
        <v>-</v>
      </c>
      <c r="DF6" s="77" t="str">
        <f t="shared" si="9"/>
        <v>-</v>
      </c>
      <c r="DG6" s="77">
        <f t="shared" si="9"/>
        <v>84.73</v>
      </c>
      <c r="DH6" s="69" t="str">
        <f>IF(DH7="","",IF(DH7="-","【-】","【"&amp;SUBSTITUTE(TEXT(DH7,"#,##0.00"),"-","△")&amp;"】"))</f>
        <v>【86.21】</v>
      </c>
      <c r="DI6" s="77" t="str">
        <f t="shared" ref="DI6:DR6" si="10">IF(DI7="",NA(),DI7)</f>
        <v>-</v>
      </c>
      <c r="DJ6" s="77" t="str">
        <f t="shared" si="10"/>
        <v>-</v>
      </c>
      <c r="DK6" s="77" t="str">
        <f t="shared" si="10"/>
        <v>-</v>
      </c>
      <c r="DL6" s="77" t="str">
        <f t="shared" si="10"/>
        <v>-</v>
      </c>
      <c r="DM6" s="77">
        <f t="shared" si="10"/>
        <v>3.75</v>
      </c>
      <c r="DN6" s="77" t="str">
        <f t="shared" si="10"/>
        <v>-</v>
      </c>
      <c r="DO6" s="77" t="str">
        <f t="shared" si="10"/>
        <v>-</v>
      </c>
      <c r="DP6" s="77" t="str">
        <f t="shared" si="10"/>
        <v>-</v>
      </c>
      <c r="DQ6" s="77" t="str">
        <f t="shared" si="10"/>
        <v>-</v>
      </c>
      <c r="DR6" s="77">
        <f t="shared" si="10"/>
        <v>26.77</v>
      </c>
      <c r="DS6" s="69" t="str">
        <f>IF(DS7="","",IF(DS7="-","【-】","【"&amp;SUBSTITUTE(TEXT(DS7,"#,##0.00"),"-","△")&amp;"】"))</f>
        <v>【29.62】</v>
      </c>
      <c r="DT6" s="77" t="str">
        <f t="shared" ref="DT6:EC6" si="11">IF(DT7="",NA(),DT7)</f>
        <v>-</v>
      </c>
      <c r="DU6" s="77" t="str">
        <f t="shared" si="11"/>
        <v>-</v>
      </c>
      <c r="DV6" s="77" t="str">
        <f t="shared" si="11"/>
        <v>-</v>
      </c>
      <c r="DW6" s="77" t="str">
        <f t="shared" si="11"/>
        <v>-</v>
      </c>
      <c r="DX6" s="69">
        <f t="shared" si="11"/>
        <v>0</v>
      </c>
      <c r="DY6" s="77" t="str">
        <f t="shared" si="11"/>
        <v>-</v>
      </c>
      <c r="DZ6" s="77" t="str">
        <f t="shared" si="11"/>
        <v>-</v>
      </c>
      <c r="EA6" s="77" t="str">
        <f t="shared" si="11"/>
        <v>-</v>
      </c>
      <c r="EB6" s="77" t="str">
        <f t="shared" si="11"/>
        <v>-</v>
      </c>
      <c r="EC6" s="77">
        <f t="shared" si="11"/>
        <v>7.0000000000000007e-002</v>
      </c>
      <c r="ED6" s="69" t="str">
        <f>IF(ED7="","",IF(ED7="-","【-】","【"&amp;SUBSTITUTE(TEXT(ED7,"#,##0.00"),"-","△")&amp;"】"))</f>
        <v>【0.09】</v>
      </c>
      <c r="EE6" s="77" t="str">
        <f t="shared" ref="EE6:EN6" si="12">IF(EE7="",NA(),EE7)</f>
        <v>-</v>
      </c>
      <c r="EF6" s="77" t="str">
        <f t="shared" si="12"/>
        <v>-</v>
      </c>
      <c r="EG6" s="77" t="str">
        <f t="shared" si="12"/>
        <v>-</v>
      </c>
      <c r="EH6" s="77" t="str">
        <f t="shared" si="12"/>
        <v>-</v>
      </c>
      <c r="EI6" s="69">
        <f t="shared" si="12"/>
        <v>0</v>
      </c>
      <c r="EJ6" s="77" t="str">
        <f t="shared" si="12"/>
        <v>-</v>
      </c>
      <c r="EK6" s="77" t="str">
        <f t="shared" si="12"/>
        <v>-</v>
      </c>
      <c r="EL6" s="77" t="str">
        <f t="shared" si="12"/>
        <v>-</v>
      </c>
      <c r="EM6" s="77" t="str">
        <f t="shared" si="12"/>
        <v>-</v>
      </c>
      <c r="EN6" s="77">
        <f t="shared" si="12"/>
        <v>6.e-002</v>
      </c>
      <c r="EO6" s="69" t="str">
        <f>IF(EO7="","",IF(EO7="-","【-】","【"&amp;SUBSTITUTE(TEXT(EO7,"#,##0.00"),"-","△")&amp;"】"))</f>
        <v>【0.11】</v>
      </c>
    </row>
    <row r="7" spans="1:148" s="55" customFormat="1">
      <c r="A7" s="56"/>
      <c r="B7" s="62">
        <v>2023</v>
      </c>
      <c r="C7" s="62">
        <v>303445</v>
      </c>
      <c r="D7" s="62">
        <v>46</v>
      </c>
      <c r="E7" s="62">
        <v>17</v>
      </c>
      <c r="F7" s="62">
        <v>4</v>
      </c>
      <c r="G7" s="62">
        <v>0</v>
      </c>
      <c r="H7" s="62" t="s">
        <v>96</v>
      </c>
      <c r="I7" s="62" t="s">
        <v>97</v>
      </c>
      <c r="J7" s="62" t="s">
        <v>98</v>
      </c>
      <c r="K7" s="62" t="s">
        <v>15</v>
      </c>
      <c r="L7" s="62" t="s">
        <v>99</v>
      </c>
      <c r="M7" s="62" t="s">
        <v>100</v>
      </c>
      <c r="N7" s="70" t="s">
        <v>101</v>
      </c>
      <c r="O7" s="70">
        <v>87.6</v>
      </c>
      <c r="P7" s="70">
        <v>1.74</v>
      </c>
      <c r="Q7" s="70">
        <v>45.71</v>
      </c>
      <c r="R7" s="70">
        <v>3400</v>
      </c>
      <c r="S7" s="70">
        <v>2676</v>
      </c>
      <c r="T7" s="70">
        <v>137.03</v>
      </c>
      <c r="U7" s="70">
        <v>19.53</v>
      </c>
      <c r="V7" s="70">
        <v>46</v>
      </c>
      <c r="W7" s="70">
        <v>8.e-002</v>
      </c>
      <c r="X7" s="70">
        <v>575</v>
      </c>
      <c r="Y7" s="70" t="s">
        <v>101</v>
      </c>
      <c r="Z7" s="70" t="s">
        <v>101</v>
      </c>
      <c r="AA7" s="70" t="s">
        <v>101</v>
      </c>
      <c r="AB7" s="70" t="s">
        <v>101</v>
      </c>
      <c r="AC7" s="70">
        <v>153.53</v>
      </c>
      <c r="AD7" s="70" t="s">
        <v>101</v>
      </c>
      <c r="AE7" s="70" t="s">
        <v>101</v>
      </c>
      <c r="AF7" s="70" t="s">
        <v>101</v>
      </c>
      <c r="AG7" s="70" t="s">
        <v>101</v>
      </c>
      <c r="AH7" s="70">
        <v>107.11</v>
      </c>
      <c r="AI7" s="70">
        <v>105.09</v>
      </c>
      <c r="AJ7" s="70" t="s">
        <v>101</v>
      </c>
      <c r="AK7" s="70" t="s">
        <v>101</v>
      </c>
      <c r="AL7" s="70" t="s">
        <v>101</v>
      </c>
      <c r="AM7" s="70" t="s">
        <v>101</v>
      </c>
      <c r="AN7" s="70">
        <v>0</v>
      </c>
      <c r="AO7" s="70" t="s">
        <v>101</v>
      </c>
      <c r="AP7" s="70" t="s">
        <v>101</v>
      </c>
      <c r="AQ7" s="70" t="s">
        <v>101</v>
      </c>
      <c r="AR7" s="70" t="s">
        <v>101</v>
      </c>
      <c r="AS7" s="70">
        <v>69.540000000000006</v>
      </c>
      <c r="AT7" s="70">
        <v>65.73</v>
      </c>
      <c r="AU7" s="70" t="s">
        <v>101</v>
      </c>
      <c r="AV7" s="70" t="s">
        <v>101</v>
      </c>
      <c r="AW7" s="70" t="s">
        <v>101</v>
      </c>
      <c r="AX7" s="70" t="s">
        <v>101</v>
      </c>
      <c r="AY7" s="70">
        <v>53.33</v>
      </c>
      <c r="AZ7" s="70" t="s">
        <v>101</v>
      </c>
      <c r="BA7" s="70" t="s">
        <v>101</v>
      </c>
      <c r="BB7" s="70" t="s">
        <v>101</v>
      </c>
      <c r="BC7" s="70" t="s">
        <v>101</v>
      </c>
      <c r="BD7" s="70">
        <v>50.63</v>
      </c>
      <c r="BE7" s="70">
        <v>48.91</v>
      </c>
      <c r="BF7" s="70" t="s">
        <v>101</v>
      </c>
      <c r="BG7" s="70" t="s">
        <v>101</v>
      </c>
      <c r="BH7" s="70" t="s">
        <v>101</v>
      </c>
      <c r="BI7" s="70" t="s">
        <v>101</v>
      </c>
      <c r="BJ7" s="70">
        <v>1794.32</v>
      </c>
      <c r="BK7" s="70" t="s">
        <v>101</v>
      </c>
      <c r="BL7" s="70" t="s">
        <v>101</v>
      </c>
      <c r="BM7" s="70" t="s">
        <v>101</v>
      </c>
      <c r="BN7" s="70" t="s">
        <v>101</v>
      </c>
      <c r="BO7" s="70">
        <v>1168.69</v>
      </c>
      <c r="BP7" s="70">
        <v>1156.82</v>
      </c>
      <c r="BQ7" s="70" t="s">
        <v>101</v>
      </c>
      <c r="BR7" s="70" t="s">
        <v>101</v>
      </c>
      <c r="BS7" s="70" t="s">
        <v>101</v>
      </c>
      <c r="BT7" s="70" t="s">
        <v>101</v>
      </c>
      <c r="BU7" s="70">
        <v>38.979999999999997</v>
      </c>
      <c r="BV7" s="70" t="s">
        <v>101</v>
      </c>
      <c r="BW7" s="70" t="s">
        <v>101</v>
      </c>
      <c r="BX7" s="70" t="s">
        <v>101</v>
      </c>
      <c r="BY7" s="70" t="s">
        <v>101</v>
      </c>
      <c r="BZ7" s="70">
        <v>70.709999999999994</v>
      </c>
      <c r="CA7" s="70">
        <v>75.33</v>
      </c>
      <c r="CB7" s="70" t="s">
        <v>101</v>
      </c>
      <c r="CC7" s="70" t="s">
        <v>101</v>
      </c>
      <c r="CD7" s="70" t="s">
        <v>101</v>
      </c>
      <c r="CE7" s="70" t="s">
        <v>101</v>
      </c>
      <c r="CF7" s="70">
        <v>648.78</v>
      </c>
      <c r="CG7" s="70" t="s">
        <v>101</v>
      </c>
      <c r="CH7" s="70" t="s">
        <v>101</v>
      </c>
      <c r="CI7" s="70" t="s">
        <v>101</v>
      </c>
      <c r="CJ7" s="70" t="s">
        <v>101</v>
      </c>
      <c r="CK7" s="70">
        <v>233.15</v>
      </c>
      <c r="CL7" s="70">
        <v>215.73</v>
      </c>
      <c r="CM7" s="70" t="s">
        <v>101</v>
      </c>
      <c r="CN7" s="70" t="s">
        <v>101</v>
      </c>
      <c r="CO7" s="70" t="s">
        <v>101</v>
      </c>
      <c r="CP7" s="70" t="s">
        <v>101</v>
      </c>
      <c r="CQ7" s="70">
        <v>46</v>
      </c>
      <c r="CR7" s="70" t="s">
        <v>101</v>
      </c>
      <c r="CS7" s="70" t="s">
        <v>101</v>
      </c>
      <c r="CT7" s="70" t="s">
        <v>101</v>
      </c>
      <c r="CU7" s="70" t="s">
        <v>101</v>
      </c>
      <c r="CV7" s="70">
        <v>42.09</v>
      </c>
      <c r="CW7" s="70">
        <v>43.28</v>
      </c>
      <c r="CX7" s="70" t="s">
        <v>101</v>
      </c>
      <c r="CY7" s="70" t="s">
        <v>101</v>
      </c>
      <c r="CZ7" s="70" t="s">
        <v>101</v>
      </c>
      <c r="DA7" s="70" t="s">
        <v>101</v>
      </c>
      <c r="DB7" s="70">
        <v>89.13</v>
      </c>
      <c r="DC7" s="70" t="s">
        <v>101</v>
      </c>
      <c r="DD7" s="70" t="s">
        <v>101</v>
      </c>
      <c r="DE7" s="70" t="s">
        <v>101</v>
      </c>
      <c r="DF7" s="70" t="s">
        <v>101</v>
      </c>
      <c r="DG7" s="70">
        <v>84.73</v>
      </c>
      <c r="DH7" s="70">
        <v>86.21</v>
      </c>
      <c r="DI7" s="70" t="s">
        <v>101</v>
      </c>
      <c r="DJ7" s="70" t="s">
        <v>101</v>
      </c>
      <c r="DK7" s="70" t="s">
        <v>101</v>
      </c>
      <c r="DL7" s="70" t="s">
        <v>101</v>
      </c>
      <c r="DM7" s="70">
        <v>3.75</v>
      </c>
      <c r="DN7" s="70" t="s">
        <v>101</v>
      </c>
      <c r="DO7" s="70" t="s">
        <v>101</v>
      </c>
      <c r="DP7" s="70" t="s">
        <v>101</v>
      </c>
      <c r="DQ7" s="70" t="s">
        <v>101</v>
      </c>
      <c r="DR7" s="70">
        <v>26.77</v>
      </c>
      <c r="DS7" s="70">
        <v>29.62</v>
      </c>
      <c r="DT7" s="70" t="s">
        <v>101</v>
      </c>
      <c r="DU7" s="70" t="s">
        <v>101</v>
      </c>
      <c r="DV7" s="70" t="s">
        <v>101</v>
      </c>
      <c r="DW7" s="70" t="s">
        <v>101</v>
      </c>
      <c r="DX7" s="70">
        <v>0</v>
      </c>
      <c r="DY7" s="70" t="s">
        <v>101</v>
      </c>
      <c r="DZ7" s="70" t="s">
        <v>101</v>
      </c>
      <c r="EA7" s="70" t="s">
        <v>101</v>
      </c>
      <c r="EB7" s="70" t="s">
        <v>101</v>
      </c>
      <c r="EC7" s="70">
        <v>7.0000000000000007e-002</v>
      </c>
      <c r="ED7" s="70">
        <v>9.e-002</v>
      </c>
      <c r="EE7" s="70" t="s">
        <v>101</v>
      </c>
      <c r="EF7" s="70" t="s">
        <v>101</v>
      </c>
      <c r="EG7" s="70" t="s">
        <v>101</v>
      </c>
      <c r="EH7" s="70" t="s">
        <v>101</v>
      </c>
      <c r="EI7" s="70">
        <v>0</v>
      </c>
      <c r="EJ7" s="70" t="s">
        <v>101</v>
      </c>
      <c r="EK7" s="70" t="s">
        <v>101</v>
      </c>
      <c r="EL7" s="70" t="s">
        <v>101</v>
      </c>
      <c r="EM7" s="70" t="s">
        <v>101</v>
      </c>
      <c r="EN7" s="70">
        <v>6.e-002</v>
      </c>
      <c r="EO7" s="70">
        <v>0.11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廣西　杏美</cp:lastModifiedBy>
  <dcterms:created xsi:type="dcterms:W3CDTF">2025-01-24T07:13:15Z</dcterms:created>
  <dcterms:modified xsi:type="dcterms:W3CDTF">2025-02-03T06:53:09Z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2025-02-03T06:53:09Z</vt:filetime>
  </property>
</Properties>
</file>